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24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O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<sst xmlns="http://schemas.openxmlformats.org/spreadsheetml/2006/main" count="739" uniqueCount="142">
  <si>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</si>
  <si>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</si>
  <si>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</si>
  <si>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</si>
  <si>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</si>
  <si>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</si>
  <si>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</si>
  <si>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</si>
  <si>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</si>
  <si>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</si>
  <si>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</si>
  <si>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</si>
  <si>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</si>
  <si>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</si>
  <si>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</si>
  <si>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</si>
  <si>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</si>
  <si>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</si>
  <si>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</si>
  <si>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</si>
  <si>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</si>
  <si>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</si>
  <si>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</si>
  <si>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</si>
  <si>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</si>
  <si>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</si>
  <si>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</si>
  <si>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</si>
  <si>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</si>
  <si>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</si>
  <si>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</si>
  <si>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</si>
  <si>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</si>
  <si>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</si>
  <si>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</si>
  <si>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</si>
  <si>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</si>
  <si>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</si>
  <si>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</si>
  <si>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</si>
  <si>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</si>
  <si>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</si>
  <si>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</si>
  <si>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</si>
  <si>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</si>
  <si>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</si>
  <si>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</si>
  <si>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</si>
  <si>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</si>
  <si>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</si>
  <si>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</si>
  <si>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</si>
  <si>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</si>
  <si>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</si>
  <si>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</si>
  <si>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</si>
  <si>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</si>
  <si>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</si>
  <si>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</si>
  <si>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</si>
  <si>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</si>
  <si>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</si>
  <si>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</si>
  <si>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</si>
  <si>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</si>
  <si>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</si>
  <si>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</si>
  <si>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</si>
  <si>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</si>
  <si>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</si>
  <si>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</si>
  <si>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</si>
  <si>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</si>
  <si>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</si>
  <si>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</si>
  <si>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</si>
  <si>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</si>
  <si>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</si>
  <si>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</si>
  <si>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</si>
  <si>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</si>
  <si>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</si>
  <si>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</si>
  <si>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</si>
  <si>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</si>
  <si>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</si>
  <si>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</si>
  <si>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</si>
  <si>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</si>
  <si>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</si>
  <si>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</si>
  <si>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</si>
  <si>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</si>
  <si>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</si>
  <si>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</si>
  <si>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</si>
  <si>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</si>
  <si>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</si>
  <si>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</si>
  <si>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</si>
  <si>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</si>
  <si>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</si>
  <si>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</si>
  <si>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</si>
  <si>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</si>
  <si>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</si>
  <si>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</si>
  <si>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</si>
  <si>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</si>
  <si>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</si>
  <si>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</si>
  <si>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</si>
  <si>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</si>
  <si>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</si>
  <si>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</si>
  <si>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</si>
  <si>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</si>
  <si>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</si>
  <si>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</si>
  <si>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</si>
  <si>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</si>
  <si>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</si>
  <si>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</si>
  <si>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</si>
  <si>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</si>
  <si>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</si>
  <si>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</si>
  <si>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</si>
  <si>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</si>
  <si>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</si>
  <si>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</si>
  <si>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</si>
  <si>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</si>
  <si>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</si>
  <si>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</si>
  <si>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</si>
  <si>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</si>
  <si>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</si>
  <si>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</si>
  <si>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- 24.05.23г.)</t>
  </si>
  <si>
    <t>Данные по выданным договорам гарантии в рамках  
первого направления ГП ДКБ 2025
 (отчет за период с 10.05.23г. - 24.05.23г.)</t>
  </si>
  <si>
    <t>Данные по субьектности  с 10.05.2023г. по 24.05.2023г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</si>
</sst>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14472</v>
      </c>
      <c r="K5" s="87">
        <f>'ИТОГО 20-21-22-23гг. '!P5</f>
        <v>87482491741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2.0591487009397457E-2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27</v>
      </c>
      <c r="K14" s="87">
        <f>'ИТОГО 20-21-22-23гг. '!P14</f>
        <v>396300000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36610</v>
      </c>
      <c r="K15" s="207">
        <f>SUM(K3:K14)</f>
        <v>237061070330.85999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4.1436765910953292E-2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K18" sqref="K18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>
        <v>21</v>
      </c>
      <c r="S3" s="15">
        <v>159320000</v>
      </c>
      <c r="T3" s="15">
        <v>135422000</v>
      </c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1784</v>
      </c>
      <c r="M4" s="13">
        <v>11691166000</v>
      </c>
      <c r="N4" s="13">
        <v>9937491100</v>
      </c>
      <c r="O4" s="13">
        <f>N4/M4</f>
        <v>0.85</v>
      </c>
      <c r="P4" s="18">
        <v>2</v>
      </c>
      <c r="Q4" s="1" t="s">
        <v>19</v>
      </c>
      <c r="R4" s="18">
        <v>147</v>
      </c>
      <c r="S4" s="15">
        <v>898191000</v>
      </c>
      <c r="T4" s="2">
        <v>763462350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12562508900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>
        <v>10</v>
      </c>
      <c r="S5" s="2">
        <v>75534000</v>
      </c>
      <c r="T5" s="2">
        <v>64203900</v>
      </c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123</v>
      </c>
      <c r="S6" s="2">
        <v>965714000</v>
      </c>
      <c r="T6" s="2">
        <v>820856900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77</v>
      </c>
      <c r="S7" s="2">
        <v>580405000</v>
      </c>
      <c r="T7" s="2">
        <v>493344250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211</v>
      </c>
      <c r="S8" s="2">
        <v>1235034000</v>
      </c>
      <c r="T8" s="2">
        <v>1049778900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22</v>
      </c>
      <c r="M9" s="13">
        <v>311300000</v>
      </c>
      <c r="N9" s="13">
        <v>264605000</v>
      </c>
      <c r="O9" s="13"/>
      <c r="P9" s="18">
        <v>7</v>
      </c>
      <c r="Q9" s="1" t="s">
        <v>24</v>
      </c>
      <c r="R9" s="18">
        <v>115</v>
      </c>
      <c r="S9" s="2">
        <v>722104000</v>
      </c>
      <c r="T9" s="2">
        <v>613788400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1235395000</v>
      </c>
      <c r="I10" s="9"/>
      <c r="J10" s="247" t="s">
        <v>18</v>
      </c>
      <c r="K10" s="248"/>
      <c r="L10" s="108">
        <f>SUM(L3:L9)</f>
        <v>1806</v>
      </c>
      <c r="M10" s="109">
        <f>SUM(M3:M9)</f>
        <v>12002466000</v>
      </c>
      <c r="N10" s="109">
        <f>SUM(N3:N9)</f>
        <v>10202096100</v>
      </c>
      <c r="O10" s="13"/>
      <c r="P10" s="18">
        <v>8</v>
      </c>
      <c r="Q10" s="1" t="s">
        <v>25</v>
      </c>
      <c r="R10" s="18">
        <v>89</v>
      </c>
      <c r="S10" s="2">
        <v>684947000</v>
      </c>
      <c r="T10" s="2">
        <v>582204950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30</v>
      </c>
      <c r="S11" s="2">
        <v>286507000</v>
      </c>
      <c r="T11" s="2">
        <v>243530950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170</v>
      </c>
      <c r="S12" s="2">
        <v>908944000</v>
      </c>
      <c r="T12" s="2">
        <v>772602400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183</v>
      </c>
      <c r="S13" s="2">
        <v>1373631000</v>
      </c>
      <c r="T13" s="2">
        <v>1167586350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81</v>
      </c>
      <c r="S14" s="2">
        <v>638555000</v>
      </c>
      <c r="T14" s="2">
        <v>542771750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48</v>
      </c>
      <c r="S15" s="2">
        <v>317303000</v>
      </c>
      <c r="T15" s="2">
        <v>269707550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53</v>
      </c>
      <c r="S16" s="2">
        <v>312295000</v>
      </c>
      <c r="T16" s="2">
        <v>265450750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12</v>
      </c>
      <c r="S17" s="36">
        <v>90076000</v>
      </c>
      <c r="T17" s="36">
        <v>76564600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28</v>
      </c>
      <c r="S18" s="36">
        <v>218434000</v>
      </c>
      <c r="T18" s="36">
        <v>185668900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72</v>
      </c>
      <c r="S19" s="36">
        <v>603163000</v>
      </c>
      <c r="T19" s="36">
        <v>512688550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134</v>
      </c>
      <c r="S20" s="36">
        <v>848900000</v>
      </c>
      <c r="T20" s="36">
        <v>721565000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50</v>
      </c>
      <c r="S21" s="2">
        <v>301170000</v>
      </c>
      <c r="T21" s="2">
        <v>255994500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152</v>
      </c>
      <c r="S22" s="2">
        <v>782239000</v>
      </c>
      <c r="T22" s="2">
        <v>664903150</v>
      </c>
    </row>
    <row r="23" spans="1:24" x14ac:dyDescent="0.25">
      <c r="P23" s="110"/>
      <c r="Q23" s="111" t="s">
        <v>18</v>
      </c>
      <c r="R23" s="112">
        <f>SUM(R3:R22)</f>
        <v>1806</v>
      </c>
      <c r="S23" s="113">
        <f>SUM(S3:S22)</f>
        <v>12002466000</v>
      </c>
      <c r="T23" s="113">
        <f>SUM(T3:T22)</f>
        <v>10202096100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7" zoomScale="90" zoomScaleNormal="80" zoomScaleSheetLayoutView="90" workbookViewId="0">
      <selection activeCell="L30" sqref="L30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1784</v>
      </c>
      <c r="M5" s="239">
        <v>11691166000</v>
      </c>
      <c r="N5" s="239">
        <v>9937491100</v>
      </c>
      <c r="O5" s="187">
        <f t="shared" si="0"/>
        <v>14472</v>
      </c>
      <c r="P5" s="87">
        <f t="shared" si="1"/>
        <v>87482491741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22</v>
      </c>
      <c r="M14" s="239">
        <v>311300000</v>
      </c>
      <c r="N14" s="239">
        <v>264605000</v>
      </c>
      <c r="O14" s="187">
        <f t="shared" si="0"/>
        <v>27</v>
      </c>
      <c r="P14" s="87">
        <f t="shared" si="1"/>
        <v>396300000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1806</v>
      </c>
      <c r="M15" s="115">
        <f t="shared" si="5"/>
        <v>12002466000</v>
      </c>
      <c r="N15" s="115">
        <f>SUM(N3:N14)</f>
        <v>10202096100</v>
      </c>
      <c r="O15" s="188">
        <f>SUM(O3:O14)</f>
        <v>36610</v>
      </c>
      <c r="P15" s="117">
        <f t="shared" ref="P15:Q15" si="6">SUM(P3:P14)</f>
        <v>237061070330.85999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21</v>
      </c>
      <c r="M20" s="240">
        <v>159320000</v>
      </c>
      <c r="N20" s="240">
        <v>135422000</v>
      </c>
      <c r="O20" s="189">
        <f>C20+F20+I20+L20</f>
        <v>990</v>
      </c>
      <c r="P20" s="90">
        <f>D20+G20+J20+M20</f>
        <v>8426399190</v>
      </c>
      <c r="Q20" s="91">
        <f>E20+H20+K20+N20</f>
        <v>7087202233.8500004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147</v>
      </c>
      <c r="M21" s="241">
        <v>898191000</v>
      </c>
      <c r="N21" s="241">
        <v>763462350</v>
      </c>
      <c r="O21" s="189">
        <f t="shared" ref="O21:O39" si="8">C21+F21+I21+L21</f>
        <v>3900</v>
      </c>
      <c r="P21" s="90">
        <f t="shared" ref="P21:P39" si="9">D21+G21+J21+M21</f>
        <v>24410838850</v>
      </c>
      <c r="Q21" s="91">
        <f t="shared" ref="Q21:Q39" si="10">E21+H21+K21+N21</f>
        <v>20437141780.199997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10</v>
      </c>
      <c r="M22" s="241">
        <v>75534000</v>
      </c>
      <c r="N22" s="241">
        <v>64203900</v>
      </c>
      <c r="O22" s="189">
        <f t="shared" si="8"/>
        <v>1571</v>
      </c>
      <c r="P22" s="90">
        <f t="shared" si="9"/>
        <v>10053904985</v>
      </c>
      <c r="Q22" s="91">
        <f t="shared" si="10"/>
        <v>8526458646.4599991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123</v>
      </c>
      <c r="M23" s="241">
        <v>965714000</v>
      </c>
      <c r="N23" s="241">
        <v>820856900</v>
      </c>
      <c r="O23" s="189">
        <f t="shared" si="8"/>
        <v>1879</v>
      </c>
      <c r="P23" s="90">
        <f t="shared" si="9"/>
        <v>14014395824</v>
      </c>
      <c r="Q23" s="91">
        <f t="shared" si="10"/>
        <v>11859330261.889999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77</v>
      </c>
      <c r="M24" s="241">
        <v>580405000</v>
      </c>
      <c r="N24" s="241">
        <v>493344250</v>
      </c>
      <c r="O24" s="189">
        <f t="shared" si="8"/>
        <v>1834</v>
      </c>
      <c r="P24" s="90">
        <f t="shared" si="9"/>
        <v>11370914145</v>
      </c>
      <c r="Q24" s="91">
        <f t="shared" si="10"/>
        <v>9518279745.3400002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211</v>
      </c>
      <c r="M25" s="241">
        <v>1235034000</v>
      </c>
      <c r="N25" s="241">
        <v>1049778900</v>
      </c>
      <c r="O25" s="189">
        <f t="shared" si="8"/>
        <v>3101</v>
      </c>
      <c r="P25" s="90">
        <f t="shared" si="9"/>
        <v>17765371377</v>
      </c>
      <c r="Q25" s="91">
        <f t="shared" si="10"/>
        <v>15035460645.450001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115</v>
      </c>
      <c r="M26" s="241">
        <v>722104000</v>
      </c>
      <c r="N26" s="241">
        <v>613788400</v>
      </c>
      <c r="O26" s="189">
        <f t="shared" si="8"/>
        <v>1899</v>
      </c>
      <c r="P26" s="90">
        <f t="shared" si="9"/>
        <v>11177332785</v>
      </c>
      <c r="Q26" s="91">
        <f t="shared" si="10"/>
        <v>9433279149.7000008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89</v>
      </c>
      <c r="M27" s="241">
        <v>684947000</v>
      </c>
      <c r="N27" s="241">
        <v>582204950</v>
      </c>
      <c r="O27" s="189">
        <f t="shared" si="8"/>
        <v>2080</v>
      </c>
      <c r="P27" s="90">
        <f t="shared" si="9"/>
        <v>13779044590</v>
      </c>
      <c r="Q27" s="91">
        <f t="shared" si="10"/>
        <v>11625354038.459999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30</v>
      </c>
      <c r="M28" s="241">
        <v>286507000</v>
      </c>
      <c r="N28" s="241">
        <v>243530950</v>
      </c>
      <c r="O28" s="189">
        <f t="shared" si="8"/>
        <v>1425</v>
      </c>
      <c r="P28" s="90">
        <f t="shared" si="9"/>
        <v>10499912271.459999</v>
      </c>
      <c r="Q28" s="91">
        <f t="shared" si="10"/>
        <v>8860645668.7299995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170</v>
      </c>
      <c r="M29" s="241">
        <v>908944000</v>
      </c>
      <c r="N29" s="241">
        <v>772602400</v>
      </c>
      <c r="O29" s="189">
        <f t="shared" si="8"/>
        <v>2774</v>
      </c>
      <c r="P29" s="90">
        <f t="shared" si="9"/>
        <v>14840437350</v>
      </c>
      <c r="Q29" s="91">
        <f t="shared" si="10"/>
        <v>12516566659.970001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183</v>
      </c>
      <c r="M30" s="241">
        <v>1373631000</v>
      </c>
      <c r="N30" s="241">
        <v>1167586350</v>
      </c>
      <c r="O30" s="189">
        <f t="shared" si="8"/>
        <v>2523</v>
      </c>
      <c r="P30" s="90">
        <f t="shared" si="9"/>
        <v>19738880617</v>
      </c>
      <c r="Q30" s="91">
        <f t="shared" si="10"/>
        <v>16672146041.850002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81</v>
      </c>
      <c r="M31" s="241">
        <v>638555000</v>
      </c>
      <c r="N31" s="241">
        <v>542771750</v>
      </c>
      <c r="O31" s="189">
        <f t="shared" si="8"/>
        <v>1410</v>
      </c>
      <c r="P31" s="90">
        <f t="shared" si="9"/>
        <v>9577942623</v>
      </c>
      <c r="Q31" s="91">
        <f t="shared" si="10"/>
        <v>8106842166.79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48</v>
      </c>
      <c r="M32" s="241">
        <v>317303000</v>
      </c>
      <c r="N32" s="241">
        <v>269707550</v>
      </c>
      <c r="O32" s="189">
        <f t="shared" si="8"/>
        <v>849</v>
      </c>
      <c r="P32" s="90">
        <f t="shared" si="9"/>
        <v>6392874111</v>
      </c>
      <c r="Q32" s="91">
        <f t="shared" si="10"/>
        <v>5392848083.0499992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53</v>
      </c>
      <c r="M33" s="241">
        <v>312295000</v>
      </c>
      <c r="N33" s="241">
        <v>265450750</v>
      </c>
      <c r="O33" s="189">
        <f t="shared" si="8"/>
        <v>2308</v>
      </c>
      <c r="P33" s="90">
        <f t="shared" si="9"/>
        <v>11618275713.549999</v>
      </c>
      <c r="Q33" s="91">
        <f t="shared" si="10"/>
        <v>9856274551.3899994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12</v>
      </c>
      <c r="M34" s="241">
        <v>90076000</v>
      </c>
      <c r="N34" s="241">
        <v>76564600</v>
      </c>
      <c r="O34" s="189">
        <f t="shared" si="8"/>
        <v>2441</v>
      </c>
      <c r="P34" s="90">
        <f t="shared" si="9"/>
        <v>13501234881</v>
      </c>
      <c r="Q34" s="91">
        <f t="shared" si="10"/>
        <v>11475261918.75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28</v>
      </c>
      <c r="M35" s="241">
        <v>218434000</v>
      </c>
      <c r="N35" s="241">
        <v>185668900</v>
      </c>
      <c r="O35" s="189">
        <f t="shared" si="8"/>
        <v>2389</v>
      </c>
      <c r="P35" s="90">
        <f t="shared" si="9"/>
        <v>14624308521</v>
      </c>
      <c r="Q35" s="91">
        <f t="shared" si="10"/>
        <v>12405332226.860001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72</v>
      </c>
      <c r="M36" s="242">
        <v>603163000</v>
      </c>
      <c r="N36" s="242">
        <v>512688550</v>
      </c>
      <c r="O36" s="189">
        <f t="shared" si="8"/>
        <v>2522</v>
      </c>
      <c r="P36" s="90">
        <f t="shared" si="9"/>
        <v>19249350534.849998</v>
      </c>
      <c r="Q36" s="91">
        <f t="shared" si="10"/>
        <v>16209297398.299999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134</v>
      </c>
      <c r="M37" s="242">
        <v>848900000</v>
      </c>
      <c r="N37" s="242">
        <v>721565000</v>
      </c>
      <c r="O37" s="189">
        <f t="shared" si="8"/>
        <v>369</v>
      </c>
      <c r="P37" s="90">
        <f t="shared" si="9"/>
        <v>3607639178</v>
      </c>
      <c r="Q37" s="91">
        <f t="shared" si="10"/>
        <v>2962112455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50</v>
      </c>
      <c r="M38" s="242">
        <v>301170000</v>
      </c>
      <c r="N38" s="242">
        <v>255994500</v>
      </c>
      <c r="O38" s="189">
        <f t="shared" si="8"/>
        <v>166</v>
      </c>
      <c r="P38" s="90">
        <f t="shared" si="9"/>
        <v>1352048980</v>
      </c>
      <c r="Q38" s="91">
        <f t="shared" si="10"/>
        <v>1149241633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152</v>
      </c>
      <c r="M39" s="242">
        <v>782239000</v>
      </c>
      <c r="N39" s="242">
        <v>664903150</v>
      </c>
      <c r="O39" s="189">
        <f t="shared" si="8"/>
        <v>200</v>
      </c>
      <c r="P39" s="90">
        <f t="shared" si="9"/>
        <v>1232566000</v>
      </c>
      <c r="Q39" s="91">
        <f t="shared" si="10"/>
        <v>1047681100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1806</v>
      </c>
      <c r="M40" s="115">
        <f t="shared" si="12"/>
        <v>12002466000</v>
      </c>
      <c r="N40" s="115">
        <f t="shared" si="12"/>
        <v>10202096100</v>
      </c>
      <c r="O40" s="190">
        <f t="shared" si="12"/>
        <v>36630</v>
      </c>
      <c r="P40" s="190">
        <f t="shared" si="12"/>
        <v>237233672526.85999</v>
      </c>
      <c r="Q40" s="190">
        <f t="shared" si="12"/>
        <v>200176756405.03992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952</v>
      </c>
      <c r="D34" s="50">
        <f t="shared" ref="D34:D41" si="18">C34/O34</f>
        <v>0.53363228699551568</v>
      </c>
      <c r="E34" s="43">
        <v>8171904000</v>
      </c>
      <c r="F34" s="44">
        <v>6946118400</v>
      </c>
      <c r="G34" s="42">
        <v>832</v>
      </c>
      <c r="H34" s="50">
        <f t="shared" ref="H34:H41" si="19">G34/O34</f>
        <v>0.46636771300448432</v>
      </c>
      <c r="I34" s="43">
        <v>3519262000</v>
      </c>
      <c r="J34" s="44">
        <v>2991372700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1784</v>
      </c>
      <c r="P34" s="52">
        <f t="shared" ref="P34:P36" si="22">E34+I34+K34</f>
        <v>11691166000</v>
      </c>
      <c r="Q34" s="161">
        <f t="shared" ref="Q34:Q36" si="23">F34+J34+N34</f>
        <v>9937491100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21</v>
      </c>
      <c r="D41" s="73">
        <f t="shared" si="18"/>
        <v>0.95454545454545459</v>
      </c>
      <c r="E41" s="74">
        <v>306300000</v>
      </c>
      <c r="F41" s="75">
        <v>260355000</v>
      </c>
      <c r="G41" s="72">
        <v>1</v>
      </c>
      <c r="H41" s="73">
        <f t="shared" si="19"/>
        <v>4.5454545454545456E-2</v>
      </c>
      <c r="I41" s="74">
        <v>5000000</v>
      </c>
      <c r="J41" s="75">
        <v>4250000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22</v>
      </c>
      <c r="P41" s="81">
        <f>E41+I41+K41</f>
        <v>311300000</v>
      </c>
      <c r="Q41" s="162">
        <f t="shared" si="25"/>
        <v>264605000</v>
      </c>
    </row>
    <row r="42" spans="1:17" ht="15.75" thickBot="1" x14ac:dyDescent="0.3">
      <c r="A42" s="251" t="s">
        <v>18</v>
      </c>
      <c r="B42" s="252"/>
      <c r="C42" s="237">
        <f>SUM(C34:C41)</f>
        <v>973</v>
      </c>
      <c r="D42" s="127">
        <f>C42/O42</f>
        <v>0.53875968992248058</v>
      </c>
      <c r="E42" s="128">
        <f>SUM(E34:E41)</f>
        <v>8478204000</v>
      </c>
      <c r="F42" s="129">
        <f>SUM(F34:F41)</f>
        <v>7206473400</v>
      </c>
      <c r="G42" s="237">
        <f>SUM(G34:G41)</f>
        <v>833</v>
      </c>
      <c r="H42" s="127">
        <f>G42/O42</f>
        <v>0.46124031007751937</v>
      </c>
      <c r="I42" s="130">
        <f>SUM(I34:I41)</f>
        <v>3524262000</v>
      </c>
      <c r="J42" s="131">
        <f>SUM(J34:J41)</f>
        <v>2995622700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1806</v>
      </c>
      <c r="P42" s="83">
        <f>E42+I42+M42</f>
        <v>12002466000</v>
      </c>
      <c r="Q42" s="163">
        <f>F42+J42+N42</f>
        <v>10202096100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Q27" sqref="Q27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67</v>
      </c>
      <c r="Q4" s="13">
        <v>413506000</v>
      </c>
      <c r="R4" s="13">
        <v>351480100</v>
      </c>
      <c r="S4" s="152"/>
      <c r="T4" s="12">
        <f>D4+J4+P4</f>
        <v>897</v>
      </c>
      <c r="U4" s="13">
        <f>E4+K4+Q4</f>
        <v>4330497677</v>
      </c>
      <c r="V4" s="13">
        <f>F4+L4+R4</f>
        <v>3680923025.5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219</v>
      </c>
      <c r="Q5" s="13">
        <v>1465716000</v>
      </c>
      <c r="R5" s="13">
        <v>1245858600</v>
      </c>
      <c r="S5" s="152"/>
      <c r="T5" s="12">
        <f t="shared" ref="T5:T10" si="0">D5+J5+P5</f>
        <v>1236</v>
      </c>
      <c r="U5" s="13">
        <f>E5+K5+Q5</f>
        <v>7306322332.46</v>
      </c>
      <c r="V5" s="13">
        <f>F5+L5+R5</f>
        <v>6197331241.289999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82</v>
      </c>
      <c r="Q6" s="13">
        <v>573646000</v>
      </c>
      <c r="R6" s="13">
        <v>487599100</v>
      </c>
      <c r="S6" s="152"/>
      <c r="T6" s="12">
        <f t="shared" si="0"/>
        <v>642</v>
      </c>
      <c r="U6" s="13">
        <f t="shared" ref="U6:U10" si="1">E6+K6+Q6</f>
        <v>5260166238</v>
      </c>
      <c r="V6" s="13">
        <f t="shared" ref="V6:V10" si="2">F6+L6+R6</f>
        <v>4455576902.0500002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759</v>
      </c>
      <c r="Q7" s="13">
        <v>4324233000</v>
      </c>
      <c r="R7" s="13">
        <v>3675598050</v>
      </c>
      <c r="S7" s="152"/>
      <c r="T7" s="12">
        <f t="shared" si="0"/>
        <v>10519</v>
      </c>
      <c r="U7" s="13">
        <f t="shared" si="1"/>
        <v>49595249133.399994</v>
      </c>
      <c r="V7" s="13">
        <f t="shared" si="2"/>
        <v>42099165318.999969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179</v>
      </c>
      <c r="Q8" s="13">
        <v>1605274000</v>
      </c>
      <c r="R8" s="13">
        <v>1364482900</v>
      </c>
      <c r="S8" s="152"/>
      <c r="T8" s="12">
        <f t="shared" si="0"/>
        <v>1488</v>
      </c>
      <c r="U8" s="13">
        <f t="shared" si="1"/>
        <v>13505134602</v>
      </c>
      <c r="V8" s="13">
        <f t="shared" si="2"/>
        <v>11440128149.150002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63</v>
      </c>
      <c r="Q9" s="13">
        <v>551765000</v>
      </c>
      <c r="R9" s="13">
        <v>469000250</v>
      </c>
      <c r="S9" s="152"/>
      <c r="T9" s="12">
        <f t="shared" si="0"/>
        <v>572</v>
      </c>
      <c r="U9" s="13">
        <f t="shared" si="1"/>
        <v>3688740123</v>
      </c>
      <c r="V9" s="13">
        <f t="shared" si="2"/>
        <v>3130294352.5299997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12</v>
      </c>
      <c r="Q10" s="13">
        <v>103185000</v>
      </c>
      <c r="R10" s="13">
        <v>87707250</v>
      </c>
      <c r="S10" s="152"/>
      <c r="T10" s="12">
        <f t="shared" si="0"/>
        <v>121</v>
      </c>
      <c r="U10" s="13">
        <f t="shared" si="1"/>
        <v>713753975</v>
      </c>
      <c r="V10" s="13">
        <f t="shared" si="2"/>
        <v>606690878.39999998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455</v>
      </c>
      <c r="U11" s="13">
        <f t="shared" ref="U11:U20" si="4">E11+K11+Q12</f>
        <v>3479651043</v>
      </c>
      <c r="V11" s="13">
        <f t="shared" ref="V11:V20" si="5">F11+L11+R12</f>
        <v>2945617852.23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48</v>
      </c>
      <c r="Q12" s="13">
        <v>307748000</v>
      </c>
      <c r="R12" s="13">
        <v>261585800</v>
      </c>
      <c r="S12" s="152"/>
      <c r="T12" s="12">
        <f t="shared" si="3"/>
        <v>271</v>
      </c>
      <c r="U12" s="13">
        <f t="shared" si="4"/>
        <v>1574571393</v>
      </c>
      <c r="V12" s="13">
        <f t="shared" si="5"/>
        <v>1338385684.8499999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25</v>
      </c>
      <c r="Q13" s="13">
        <v>203606000</v>
      </c>
      <c r="R13" s="13">
        <v>173065100</v>
      </c>
      <c r="S13" s="152"/>
      <c r="T13" s="12">
        <f t="shared" si="3"/>
        <v>568</v>
      </c>
      <c r="U13" s="13">
        <f t="shared" si="4"/>
        <v>4640666794</v>
      </c>
      <c r="V13" s="13">
        <f t="shared" si="5"/>
        <v>3923024069.29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74</v>
      </c>
      <c r="Q14" s="13">
        <v>603047000</v>
      </c>
      <c r="R14" s="13">
        <v>512589950</v>
      </c>
      <c r="S14" s="152"/>
      <c r="T14" s="12">
        <f t="shared" si="3"/>
        <v>164</v>
      </c>
      <c r="U14" s="13">
        <f t="shared" si="4"/>
        <v>1251440742</v>
      </c>
      <c r="V14" s="13">
        <f t="shared" si="5"/>
        <v>1061999630.7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27</v>
      </c>
      <c r="Q15" s="13">
        <v>188986000</v>
      </c>
      <c r="R15" s="13">
        <v>160638100</v>
      </c>
      <c r="S15" s="152"/>
      <c r="T15" s="12">
        <f t="shared" si="3"/>
        <v>127</v>
      </c>
      <c r="U15" s="13">
        <f t="shared" si="4"/>
        <v>1137551132</v>
      </c>
      <c r="V15" s="13">
        <f t="shared" si="5"/>
        <v>953048862.29999995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17</v>
      </c>
      <c r="Q16" s="13">
        <v>132538000</v>
      </c>
      <c r="R16" s="13">
        <v>112657300</v>
      </c>
      <c r="S16" s="152"/>
      <c r="T16" s="12">
        <f t="shared" si="3"/>
        <v>82</v>
      </c>
      <c r="U16" s="13">
        <f t="shared" si="4"/>
        <v>565248268</v>
      </c>
      <c r="V16" s="13">
        <f t="shared" si="5"/>
        <v>480461027.80000001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19</v>
      </c>
      <c r="Q17" s="13">
        <v>165362000</v>
      </c>
      <c r="R17" s="13">
        <v>140557700</v>
      </c>
      <c r="S17" s="152"/>
      <c r="T17" s="12">
        <f>D17+J17+P18</f>
        <v>1847</v>
      </c>
      <c r="U17" s="13">
        <f t="shared" si="4"/>
        <v>10228131985</v>
      </c>
      <c r="V17" s="13">
        <f t="shared" si="5"/>
        <v>8687689207.5099983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209</v>
      </c>
      <c r="Q18" s="13">
        <v>1330239000</v>
      </c>
      <c r="R18" s="13">
        <v>1130703150</v>
      </c>
      <c r="S18" s="152"/>
      <c r="T18" s="12">
        <f>D18+J18+P19</f>
        <v>49</v>
      </c>
      <c r="U18" s="13">
        <f t="shared" si="4"/>
        <v>382311000</v>
      </c>
      <c r="V18" s="13">
        <f t="shared" si="5"/>
        <v>325601850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6</v>
      </c>
      <c r="Q19" s="13">
        <v>33615000</v>
      </c>
      <c r="R19" s="13">
        <v>28572750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22792</v>
      </c>
      <c r="U22" s="109">
        <f>SUM(U4:U20)</f>
        <v>128014232880.85999</v>
      </c>
      <c r="V22" s="109">
        <f>SUM(V4:V20)</f>
        <v>108612345444.58997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1806</v>
      </c>
      <c r="Q23" s="109">
        <f>SUM(Q4:Q22)</f>
        <v>12002466000</v>
      </c>
      <c r="R23" s="109">
        <f>SUM(R4:R22)</f>
        <v>10202096100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16" sqref="C16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1341</v>
      </c>
      <c r="C3" s="2">
        <v>8875117000</v>
      </c>
      <c r="D3" s="2">
        <v>7543849450</v>
      </c>
    </row>
    <row r="4" spans="1:4" x14ac:dyDescent="0.25">
      <c r="A4" s="1" t="s">
        <v>78</v>
      </c>
      <c r="B4" s="1">
        <v>465</v>
      </c>
      <c r="C4" s="2">
        <v>3127349000</v>
      </c>
      <c r="D4" s="2">
        <v>2658246650</v>
      </c>
    </row>
    <row r="5" spans="1:4" x14ac:dyDescent="0.25">
      <c r="A5" s="141" t="s">
        <v>18</v>
      </c>
      <c r="B5" s="140">
        <f>SUM(B3:B4)</f>
        <v>1806</v>
      </c>
      <c r="C5" s="142">
        <f>SUM(C3:C4)</f>
        <v>12002466000</v>
      </c>
      <c r="D5" s="142">
        <f>SUM(D3:D4)</f>
        <v>10202096100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2023-05-25T05:27:13Z</dcterms:modified>
</cp:coreProperties>
</file>